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.heard.ITECH\My Tresors\Business Analytics\zOther\"/>
    </mc:Choice>
  </mc:AlternateContent>
  <xr:revisionPtr revIDLastSave="0" documentId="8_{B9E0A9DE-017D-43F3-BE1F-F99F877163F5}" xr6:coauthVersionLast="45" xr6:coauthVersionMax="45" xr10:uidLastSave="{00000000-0000-0000-0000-000000000000}"/>
  <bookViews>
    <workbookView xWindow="-120" yWindow="-120" windowWidth="29040" windowHeight="15840" xr2:uid="{F45B4C77-D1A1-4748-9D0D-BC4E18A630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8" i="1"/>
  <c r="C21" i="1"/>
  <c r="C23" i="1"/>
  <c r="C22" i="1"/>
  <c r="C20" i="1"/>
  <c r="C19" i="1"/>
  <c r="C18" i="1"/>
  <c r="C16" i="1"/>
  <c r="F33" i="1" l="1"/>
  <c r="F35" i="1" s="1"/>
  <c r="F37" i="1" s="1"/>
  <c r="F27" i="1"/>
  <c r="F28" i="1" s="1"/>
  <c r="F36" i="1" l="1"/>
  <c r="F29" i="1"/>
  <c r="K5" i="1"/>
  <c r="F12" i="1"/>
  <c r="F11" i="1"/>
  <c r="F10" i="1"/>
  <c r="F9" i="1"/>
  <c r="F8" i="1"/>
  <c r="F7" i="1"/>
  <c r="C12" i="1"/>
  <c r="F18" i="1" s="1"/>
  <c r="K18" i="1" s="1"/>
  <c r="C11" i="1"/>
  <c r="F17" i="1" s="1"/>
  <c r="K17" i="1" s="1"/>
  <c r="C10" i="1"/>
  <c r="C9" i="1"/>
  <c r="C8" i="1"/>
  <c r="C7" i="1"/>
  <c r="I10" i="1" l="1"/>
  <c r="K10" i="1" s="1"/>
  <c r="I7" i="1"/>
  <c r="K7" i="1" s="1"/>
  <c r="I12" i="1"/>
  <c r="K12" i="1" s="1"/>
  <c r="I8" i="1"/>
  <c r="K8" i="1" s="1"/>
  <c r="I11" i="1"/>
  <c r="K11" i="1" s="1"/>
  <c r="I9" i="1"/>
  <c r="K9" i="1" s="1"/>
  <c r="F16" i="1"/>
  <c r="K16" i="1" s="1"/>
</calcChain>
</file>

<file path=xl/sharedStrings.xml><?xml version="1.0" encoding="utf-8"?>
<sst xmlns="http://schemas.openxmlformats.org/spreadsheetml/2006/main" count="63" uniqueCount="25">
  <si>
    <t>Patrick Mahomes</t>
  </si>
  <si>
    <t>Salary</t>
  </si>
  <si>
    <t>Per Day</t>
  </si>
  <si>
    <t>Per Month</t>
  </si>
  <si>
    <t>Per Week</t>
  </si>
  <si>
    <t>Per Hour</t>
  </si>
  <si>
    <t>Per Minute</t>
  </si>
  <si>
    <t>Per Second</t>
  </si>
  <si>
    <t>You</t>
  </si>
  <si>
    <t>Variance</t>
  </si>
  <si>
    <t>Comment</t>
  </si>
  <si>
    <t>Hours</t>
  </si>
  <si>
    <t>Minutes</t>
  </si>
  <si>
    <t>Seconds</t>
  </si>
  <si>
    <t>User Input</t>
  </si>
  <si>
    <t>World Average</t>
  </si>
  <si>
    <t>Needed To Start</t>
  </si>
  <si>
    <t>Would Earn By</t>
  </si>
  <si>
    <t>Years To Earn</t>
  </si>
  <si>
    <t>Patrick Mahomes (EURO)</t>
  </si>
  <si>
    <t>Rate</t>
  </si>
  <si>
    <t>Patrick Mahomes (GBP)</t>
  </si>
  <si>
    <t>Rates takes from https://www.xe.com/currencyconverter/convert/</t>
  </si>
  <si>
    <t>2020-07-29 12:19 UTC</t>
  </si>
  <si>
    <t>Last updated: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</si>
</sst>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.00_ ;_-[$$-409]* \-#,##0.00\ ;_-[$$-409]* &quot;-&quot;??_ ;_-@_ "/>
    <numFmt numFmtId="165" formatCode="_-[$$-409]* #,##0_ ;_-[$$-409]* \-#,##0\ ;_-[$$-409]* &quot;-&quot;??_ ;_-@_ "/>
    <numFmt numFmtId="170" formatCode="_-[$€-2]\ * #,##0.00_-;\-[$€-2]\ * #,##0.00_-;_-[$€-2]\ * &quot;-&quot;??_-;_-@_-"/>
    <numFmt numFmtId="171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0" fontId="2" fillId="3" borderId="1" xfId="0" applyFont="1" applyFill="1" applyBorder="1"/>
    <xf numFmtId="165" fontId="0" fillId="3" borderId="2" xfId="0" applyNumberFormat="1" applyFill="1" applyBorder="1"/>
    <xf numFmtId="1" fontId="0" fillId="0" borderId="0" xfId="0" applyNumberFormat="1"/>
    <xf numFmtId="0" fontId="0" fillId="0" borderId="0" xfId="0" applyAlignment="1">
      <alignment horizontal="right"/>
    </xf>
    <xf numFmtId="165" fontId="0" fillId="0" borderId="2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4" borderId="0" xfId="0" applyFill="1"/>
    <xf numFmtId="0" fontId="0" fillId="0" borderId="0" xfId="0" applyFont="1" applyAlignment="1">
      <alignment vertical="center"/>
    </xf>
    <xf numFmtId="170" fontId="0" fillId="0" borderId="0" xfId="0" applyNumberFormat="1"/>
    <xf numFmtId="17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3028C-4B4E-4CB0-8A68-221DE81333B1}">
  <dimension ref="B2:L41"/>
  <sheetViews>
    <sheetView showGridLines="0" tabSelected="1" topLeftCell="A4" zoomScale="85" zoomScaleNormal="85" workbookViewId="0">
      <selection activeCell="B27" sqref="B27:C27"/>
    </sheetView>
  </sheetViews>
  <sheetFormatPr defaultRowHeight="15" x14ac:dyDescent="0.25"/>
  <cols>
    <col min="1" max="1" width="6.42578125" customWidth="1"/>
    <col min="2" max="2" width="16.5703125" bestFit="1" customWidth="1"/>
    <col min="3" max="3" width="16.7109375" bestFit="1" customWidth="1"/>
    <col min="4" max="4" width="32.7109375" customWidth="1"/>
    <col min="5" max="5" width="19.42578125" bestFit="1" customWidth="1"/>
    <col min="6" max="6" width="16.7109375" bestFit="1" customWidth="1"/>
    <col min="7" max="7" width="6.42578125" customWidth="1"/>
    <col min="8" max="8" width="16.5703125" bestFit="1" customWidth="1"/>
    <col min="9" max="9" width="16.7109375" bestFit="1" customWidth="1"/>
    <col min="10" max="10" width="6.42578125" customWidth="1"/>
    <col min="11" max="11" width="79.140625" style="3" bestFit="1" customWidth="1"/>
  </cols>
  <sheetData>
    <row r="2" spans="2:12" x14ac:dyDescent="0.25">
      <c r="F2" s="4" t="s">
        <v>14</v>
      </c>
    </row>
    <row r="4" spans="2:12" x14ac:dyDescent="0.25">
      <c r="B4" s="9" t="s">
        <v>0</v>
      </c>
      <c r="C4" s="9"/>
      <c r="E4" s="9" t="s">
        <v>8</v>
      </c>
      <c r="F4" s="9"/>
      <c r="H4" s="9" t="s">
        <v>9</v>
      </c>
      <c r="I4" s="9"/>
      <c r="J4" s="1"/>
      <c r="K4" s="9" t="s">
        <v>10</v>
      </c>
      <c r="L4" s="9"/>
    </row>
    <row r="5" spans="2:12" x14ac:dyDescent="0.25">
      <c r="B5" t="s">
        <v>1</v>
      </c>
      <c r="C5" s="2">
        <v>45000000</v>
      </c>
      <c r="E5" t="s">
        <v>1</v>
      </c>
      <c r="F5" s="5">
        <v>30000</v>
      </c>
      <c r="H5" t="s">
        <v>1</v>
      </c>
      <c r="I5" s="2">
        <v>45000000</v>
      </c>
      <c r="J5" s="2"/>
      <c r="K5" s="3" t="str">
        <f>"Patrick Mahomes earns "&amp;C5/F5&amp;" times your annual salary!"</f>
        <v>Patrick Mahomes earns 1500 times your annual salary!</v>
      </c>
    </row>
    <row r="7" spans="2:12" x14ac:dyDescent="0.25">
      <c r="B7" t="s">
        <v>3</v>
      </c>
      <c r="C7" s="2">
        <f>C5/12</f>
        <v>3750000</v>
      </c>
      <c r="E7" t="s">
        <v>3</v>
      </c>
      <c r="F7" s="1">
        <f>F5/12</f>
        <v>2500</v>
      </c>
      <c r="H7" t="s">
        <v>3</v>
      </c>
      <c r="I7" s="1">
        <f>C7-F7</f>
        <v>3747500</v>
      </c>
      <c r="J7" s="1"/>
      <c r="K7" s="3" t="str">
        <f>"The difference between your salary and Patrick Mahomes' "&amp;H7&amp;" "&amp;"is "&amp;TEXT(I7,"$#,##0 ;")</f>
        <v xml:space="preserve">The difference between your salary and Patrick Mahomes' Per Month is $3,747,500 </v>
      </c>
    </row>
    <row r="8" spans="2:12" x14ac:dyDescent="0.25">
      <c r="B8" t="s">
        <v>4</v>
      </c>
      <c r="C8" s="1">
        <f>C5/52</f>
        <v>865384.61538461538</v>
      </c>
      <c r="E8" t="s">
        <v>4</v>
      </c>
      <c r="F8" s="1">
        <f>F5/52</f>
        <v>576.92307692307691</v>
      </c>
      <c r="H8" t="s">
        <v>4</v>
      </c>
      <c r="I8" s="1">
        <f t="shared" ref="I8:I12" si="0">C8-F8</f>
        <v>864807.69230769225</v>
      </c>
      <c r="J8" s="1"/>
      <c r="K8" s="3" t="str">
        <f t="shared" ref="K8:K11" si="1">"The difference between your salary and Patrick Mahomes' "&amp;H8&amp;" "&amp;"is "&amp;TEXT(I8,"$#,##0 ;")</f>
        <v xml:space="preserve">The difference between your salary and Patrick Mahomes' Per Week is $864,808 </v>
      </c>
    </row>
    <row r="9" spans="2:12" x14ac:dyDescent="0.25">
      <c r="B9" t="s">
        <v>2</v>
      </c>
      <c r="C9" s="1">
        <f>C5/365</f>
        <v>123287.67123287672</v>
      </c>
      <c r="E9" t="s">
        <v>2</v>
      </c>
      <c r="F9" s="1">
        <f>F5/365</f>
        <v>82.191780821917803</v>
      </c>
      <c r="H9" t="s">
        <v>2</v>
      </c>
      <c r="I9" s="1">
        <f t="shared" si="0"/>
        <v>123205.4794520548</v>
      </c>
      <c r="J9" s="1"/>
      <c r="K9" s="3" t="str">
        <f t="shared" si="1"/>
        <v xml:space="preserve">The difference between your salary and Patrick Mahomes' Per Day is $123,205 </v>
      </c>
    </row>
    <row r="10" spans="2:12" x14ac:dyDescent="0.25">
      <c r="B10" t="s">
        <v>5</v>
      </c>
      <c r="C10" s="1">
        <f>C5/8760</f>
        <v>5136.9863013698632</v>
      </c>
      <c r="E10" t="s">
        <v>5</v>
      </c>
      <c r="F10" s="1">
        <f>F5/8760</f>
        <v>3.4246575342465753</v>
      </c>
      <c r="H10" t="s">
        <v>5</v>
      </c>
      <c r="I10" s="1">
        <f t="shared" si="0"/>
        <v>5133.5616438356165</v>
      </c>
      <c r="J10" s="1"/>
      <c r="K10" s="3" t="str">
        <f t="shared" si="1"/>
        <v xml:space="preserve">The difference between your salary and Patrick Mahomes' Per Hour is $5,134 </v>
      </c>
    </row>
    <row r="11" spans="2:12" x14ac:dyDescent="0.25">
      <c r="B11" t="s">
        <v>6</v>
      </c>
      <c r="C11" s="1">
        <f>C5/525600</f>
        <v>85.61643835616438</v>
      </c>
      <c r="E11" t="s">
        <v>6</v>
      </c>
      <c r="F11" s="1">
        <f>F5/525600</f>
        <v>5.7077625570776253E-2</v>
      </c>
      <c r="H11" t="s">
        <v>6</v>
      </c>
      <c r="I11" s="1">
        <f t="shared" si="0"/>
        <v>85.55936073059361</v>
      </c>
      <c r="J11" s="1"/>
      <c r="K11" s="3" t="str">
        <f t="shared" si="1"/>
        <v xml:space="preserve">The difference between your salary and Patrick Mahomes' Per Minute is $86 </v>
      </c>
    </row>
    <row r="12" spans="2:12" x14ac:dyDescent="0.25">
      <c r="B12" t="s">
        <v>7</v>
      </c>
      <c r="C12" s="1">
        <f>C5/31540000</f>
        <v>1.4267596702599874</v>
      </c>
      <c r="E12" t="s">
        <v>7</v>
      </c>
      <c r="F12" s="1">
        <f>F5/31540000</f>
        <v>9.5117311350665821E-4</v>
      </c>
      <c r="H12" t="s">
        <v>7</v>
      </c>
      <c r="I12" s="1">
        <f t="shared" si="0"/>
        <v>1.4258084971464808</v>
      </c>
      <c r="J12" s="1"/>
      <c r="K12" s="3" t="str">
        <f t="shared" ref="K12" si="2">"The difference between your salary and Patrick Mahomes' "&amp;H12&amp;" "&amp;"is "&amp;TEXT(I12,"$#,##0.00 ;")</f>
        <v xml:space="preserve">The difference between your salary and Patrick Mahomes' Per Second is $1.43 </v>
      </c>
    </row>
    <row r="14" spans="2:12" x14ac:dyDescent="0.25">
      <c r="B14" t="s">
        <v>20</v>
      </c>
      <c r="C14" s="10">
        <v>0.85281899999999999</v>
      </c>
      <c r="E14" s="9" t="s">
        <v>0</v>
      </c>
      <c r="F14" s="9"/>
    </row>
    <row r="15" spans="2:12" x14ac:dyDescent="0.25">
      <c r="B15" s="9" t="s">
        <v>19</v>
      </c>
      <c r="C15" s="9"/>
      <c r="F15" s="2"/>
    </row>
    <row r="16" spans="2:12" x14ac:dyDescent="0.25">
      <c r="B16" t="s">
        <v>1</v>
      </c>
      <c r="C16" s="12">
        <f>MROUND(C5*$C$14,100000)</f>
        <v>38400000</v>
      </c>
      <c r="E16" t="s">
        <v>11</v>
      </c>
      <c r="F16" s="6">
        <f>ROUND($F$5/C10,0)</f>
        <v>6</v>
      </c>
      <c r="K16" s="3" t="str">
        <f>"It takes Patrick Mahomes "&amp;F16&amp;" "&amp;E16&amp;" to earn your annual salary"</f>
        <v>It takes Patrick Mahomes 6 Hours to earn your annual salary</v>
      </c>
    </row>
    <row r="17" spans="2:11" x14ac:dyDescent="0.25">
      <c r="C17" s="12"/>
      <c r="E17" t="s">
        <v>12</v>
      </c>
      <c r="F17" s="6">
        <f>ROUND($F$5/C11,0)</f>
        <v>350</v>
      </c>
      <c r="K17" s="3" t="str">
        <f t="shared" ref="K17:K18" si="3">"It takes Patrick Mahomes "&amp;F17&amp;" "&amp;E17&amp;" to earn your annual salary"</f>
        <v>It takes Patrick Mahomes 350 Minutes to earn your annual salary</v>
      </c>
    </row>
    <row r="18" spans="2:11" x14ac:dyDescent="0.25">
      <c r="B18" t="s">
        <v>3</v>
      </c>
      <c r="C18" s="12">
        <f>MROUND(C7*$C$14,10000)</f>
        <v>3200000</v>
      </c>
      <c r="E18" t="s">
        <v>13</v>
      </c>
      <c r="F18" s="6">
        <f>ROUND($F$5/C12,0)</f>
        <v>21027</v>
      </c>
      <c r="K18" s="3" t="str">
        <f t="shared" si="3"/>
        <v>It takes Patrick Mahomes 21027 Seconds to earn your annual salary</v>
      </c>
    </row>
    <row r="19" spans="2:11" x14ac:dyDescent="0.25">
      <c r="B19" t="s">
        <v>4</v>
      </c>
      <c r="C19" s="12">
        <f>MROUND(C8*$C$14,1000)</f>
        <v>738000</v>
      </c>
    </row>
    <row r="20" spans="2:11" x14ac:dyDescent="0.25">
      <c r="B20" t="s">
        <v>2</v>
      </c>
      <c r="C20" s="12">
        <f>MROUND(C9*$C$14,10)</f>
        <v>105140</v>
      </c>
    </row>
    <row r="21" spans="2:11" x14ac:dyDescent="0.25">
      <c r="B21" t="s">
        <v>5</v>
      </c>
      <c r="C21" s="12">
        <f>MROUND(C10*$C$14,10)</f>
        <v>4380</v>
      </c>
      <c r="E21" s="9" t="s">
        <v>0</v>
      </c>
      <c r="F21" s="9"/>
    </row>
    <row r="22" spans="2:11" x14ac:dyDescent="0.25">
      <c r="B22" t="s">
        <v>6</v>
      </c>
      <c r="C22" s="12">
        <f>C11*$C$14</f>
        <v>73.015325342465744</v>
      </c>
      <c r="E22" t="s">
        <v>1</v>
      </c>
      <c r="F22" s="2">
        <v>500000000</v>
      </c>
    </row>
    <row r="23" spans="2:11" x14ac:dyDescent="0.25">
      <c r="B23" t="s">
        <v>7</v>
      </c>
      <c r="C23" s="12">
        <f>C12*$C$14</f>
        <v>1.2167677552314522</v>
      </c>
    </row>
    <row r="24" spans="2:11" x14ac:dyDescent="0.25">
      <c r="E24" s="9" t="s">
        <v>15</v>
      </c>
      <c r="F24" s="9"/>
    </row>
    <row r="25" spans="2:11" x14ac:dyDescent="0.25">
      <c r="E25" t="s">
        <v>1</v>
      </c>
      <c r="F25" s="8">
        <v>30000</v>
      </c>
    </row>
    <row r="26" spans="2:11" x14ac:dyDescent="0.25">
      <c r="B26" t="s">
        <v>20</v>
      </c>
      <c r="C26" s="10">
        <v>0.77083599999999997</v>
      </c>
    </row>
    <row r="27" spans="2:11" x14ac:dyDescent="0.25">
      <c r="B27" s="9" t="s">
        <v>21</v>
      </c>
      <c r="C27" s="9"/>
      <c r="E27" t="s">
        <v>18</v>
      </c>
      <c r="F27">
        <f>ROUND(F22/F25,0)</f>
        <v>16667</v>
      </c>
    </row>
    <row r="28" spans="2:11" x14ac:dyDescent="0.25">
      <c r="B28" t="s">
        <v>1</v>
      </c>
      <c r="C28" s="13">
        <f>MROUND(C5*$C$26,100000)</f>
        <v>34700000</v>
      </c>
      <c r="E28" t="s">
        <v>17</v>
      </c>
      <c r="F28" s="7" t="str">
        <f>F27+2020&amp;"AD"</f>
        <v>18687AD</v>
      </c>
    </row>
    <row r="29" spans="2:11" x14ac:dyDescent="0.25">
      <c r="C29" s="13"/>
      <c r="E29" t="s">
        <v>16</v>
      </c>
      <c r="F29" s="7" t="str">
        <f>F27-2020&amp;"BC"</f>
        <v>14647BC</v>
      </c>
    </row>
    <row r="30" spans="2:11" x14ac:dyDescent="0.25">
      <c r="B30" t="s">
        <v>3</v>
      </c>
      <c r="C30" s="13">
        <f>MROUND(C7*$C$26,10000)</f>
        <v>2890000</v>
      </c>
    </row>
    <row r="31" spans="2:11" x14ac:dyDescent="0.25">
      <c r="B31" t="s">
        <v>4</v>
      </c>
      <c r="C31" s="13">
        <f>MROUND(C8*$C$26,1000)</f>
        <v>667000</v>
      </c>
    </row>
    <row r="32" spans="2:11" x14ac:dyDescent="0.25">
      <c r="B32" t="s">
        <v>2</v>
      </c>
      <c r="C32" s="13">
        <f>MROUND(C26*$C$9,10)</f>
        <v>95030</v>
      </c>
      <c r="E32" s="9" t="s">
        <v>8</v>
      </c>
      <c r="F32" s="9"/>
    </row>
    <row r="33" spans="2:6" x14ac:dyDescent="0.25">
      <c r="B33" t="s">
        <v>5</v>
      </c>
      <c r="C33" s="13">
        <f>MROUND(C26*$C$10,10)</f>
        <v>3960</v>
      </c>
      <c r="E33" t="s">
        <v>1</v>
      </c>
      <c r="F33" s="5">
        <f>F5</f>
        <v>30000</v>
      </c>
    </row>
    <row r="34" spans="2:6" x14ac:dyDescent="0.25">
      <c r="B34" t="s">
        <v>6</v>
      </c>
      <c r="C34" s="13">
        <f>C26*$C$11</f>
        <v>65.996232876712327</v>
      </c>
    </row>
    <row r="35" spans="2:6" x14ac:dyDescent="0.25">
      <c r="B35" t="s">
        <v>7</v>
      </c>
      <c r="C35" s="13">
        <f>C26*$C$12</f>
        <v>1.0997977171845277</v>
      </c>
      <c r="E35" t="s">
        <v>18</v>
      </c>
      <c r="F35">
        <f>ROUND(F22/F33,0)</f>
        <v>16667</v>
      </c>
    </row>
    <row r="36" spans="2:6" x14ac:dyDescent="0.25">
      <c r="E36" t="s">
        <v>17</v>
      </c>
      <c r="F36" s="7" t="str">
        <f>F35+2020&amp;"AD"</f>
        <v>18687AD</v>
      </c>
    </row>
    <row r="37" spans="2:6" x14ac:dyDescent="0.25">
      <c r="E37" t="s">
        <v>16</v>
      </c>
      <c r="F37" s="7" t="str">
        <f>F35-2020&amp;"BC"</f>
        <v>14647BC</v>
      </c>
    </row>
    <row r="39" spans="2:6" x14ac:dyDescent="0.25">
      <c r="B39" t="s">
        <v>22</v>
      </c>
    </row>
    <row r="40" spans="2:6" x14ac:dyDescent="0.25">
      <c r="B40" t="s">
        <v>24</v>
      </c>
    </row>
    <row r="41" spans="2:6" x14ac:dyDescent="0.25">
      <c r="B41" s="11" t="s">
        <v>23</v>
      </c>
    </row>
  </sheetData>
  <mergeCells count="10">
    <mergeCell ref="H4:I4"/>
    <mergeCell ref="E14:F14"/>
    <mergeCell ref="K4:L4"/>
    <mergeCell ref="B15:C15"/>
    <mergeCell ref="B27:C27"/>
    <mergeCell ref="E21:F21"/>
    <mergeCell ref="E24:F24"/>
    <mergeCell ref="E32:F32"/>
    <mergeCell ref="B4:C4"/>
    <mergeCell ref="E4:F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Heard</dc:creator>
  <cp:lastModifiedBy>James Heard</cp:lastModifiedBy>
  <dcterms:created xsi:type="dcterms:W3CDTF">2020-07-15T14:17:52Z</dcterms:created>
  <dcterms:modified xsi:type="dcterms:W3CDTF">2020-07-29T12:28:31Z</dcterms:modified>
</cp:coreProperties>
</file>